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<sst xmlns="http://schemas.openxmlformats.org/spreadsheetml/2006/main" count="301" uniqueCount="177">
  <si>
    <t xml:space="preserve">                   表一：费用汇总表             单位（元）</t>
  </si>
  <si>
    <t>序号</t>
  </si>
  <si>
    <t>项目</t>
  </si>
  <si>
    <t>月费用</t>
  </si>
  <si>
    <t>年费用</t>
  </si>
  <si>
    <t>备注</t>
  </si>
  <si>
    <t>物业服务人工费</t>
  </si>
  <si>
    <t>/</t>
  </si>
  <si>
    <t>办公易耗品费</t>
  </si>
  <si>
    <t>固定资产配置</t>
  </si>
  <si>
    <t>保洁耗材费</t>
  </si>
  <si>
    <t>保洁工具费</t>
  </si>
  <si>
    <t>地面养护费用</t>
  </si>
  <si>
    <t>管理利润</t>
  </si>
  <si>
    <t>按成本费用1%计提</t>
  </si>
  <si>
    <t>税金</t>
  </si>
  <si>
    <t>按以上费用6%</t>
  </si>
  <si>
    <t>合计</t>
  </si>
  <si>
    <t>年费用为每年合计费用</t>
  </si>
  <si>
    <t>年费用为两年合计费用</t>
  </si>
  <si>
    <t>表二：人工成本费用表                                                                单位（元）</t>
  </si>
  <si>
    <t>职位</t>
  </si>
  <si>
    <t>人数</t>
  </si>
  <si>
    <t>工资</t>
  </si>
  <si>
    <t>社保</t>
  </si>
  <si>
    <t>福利</t>
  </si>
  <si>
    <t>工装</t>
  </si>
  <si>
    <t>交通补助</t>
  </si>
  <si>
    <t>项目经理</t>
  </si>
  <si>
    <t>保洁主管</t>
  </si>
  <si>
    <t>保洁员（一类行政区域最低工资标准）</t>
  </si>
  <si>
    <t>导乘主管</t>
  </si>
  <si>
    <t>电梯导乘员（一类行政区域最低工资标准）</t>
  </si>
  <si>
    <t>月费用合计</t>
  </si>
  <si>
    <t>年费用合计</t>
  </si>
  <si>
    <t>表三：物品配置费用表</t>
  </si>
  <si>
    <t>1&gt;办公易耗品费用                                                            单位（元）</t>
  </si>
  <si>
    <t>配备物品</t>
  </si>
  <si>
    <t>单位</t>
  </si>
  <si>
    <t>年使用</t>
  </si>
  <si>
    <t>市场价格（单价）</t>
  </si>
  <si>
    <t>年支出</t>
  </si>
  <si>
    <t>月均支出</t>
  </si>
  <si>
    <t>总量</t>
  </si>
  <si>
    <t>表格、记帐本</t>
  </si>
  <si>
    <t>本</t>
  </si>
  <si>
    <t>得力</t>
  </si>
  <si>
    <t>硬皮笔记本</t>
  </si>
  <si>
    <t>软皮笔记本</t>
  </si>
  <si>
    <t>稿纸</t>
  </si>
  <si>
    <t>打印纸</t>
  </si>
  <si>
    <t>包</t>
  </si>
  <si>
    <t>电池</t>
  </si>
  <si>
    <t>节</t>
  </si>
  <si>
    <t>双面胶</t>
  </si>
  <si>
    <t>卷</t>
  </si>
  <si>
    <t>固体胶</t>
  </si>
  <si>
    <t>支</t>
  </si>
  <si>
    <t>水笔</t>
  </si>
  <si>
    <t>水笔芯</t>
  </si>
  <si>
    <t>圆珠笔</t>
  </si>
  <si>
    <t>铅笔</t>
  </si>
  <si>
    <t>橡皮</t>
  </si>
  <si>
    <t>个</t>
  </si>
  <si>
    <t>剪刀</t>
  </si>
  <si>
    <t>把</t>
  </si>
  <si>
    <t>裁纸刀</t>
  </si>
  <si>
    <t>尺子</t>
  </si>
  <si>
    <t>订书针</t>
  </si>
  <si>
    <t>盒</t>
  </si>
  <si>
    <t>碳粉</t>
  </si>
  <si>
    <t>白板笔</t>
  </si>
  <si>
    <t>档案袋</t>
  </si>
  <si>
    <t>档案盒</t>
  </si>
  <si>
    <t>文件夹</t>
  </si>
  <si>
    <t>硬板夹</t>
  </si>
  <si>
    <t>涂改液</t>
  </si>
  <si>
    <t>瓶</t>
  </si>
  <si>
    <t>计算器</t>
  </si>
  <si>
    <t>曲别针</t>
  </si>
  <si>
    <t>警示线</t>
  </si>
  <si>
    <t>米</t>
  </si>
  <si>
    <t>2&gt;固定资产配置                                                                        单位（元）</t>
  </si>
  <si>
    <t>物品名称</t>
  </si>
  <si>
    <t>数量</t>
  </si>
  <si>
    <t>单价</t>
  </si>
  <si>
    <t>总价</t>
  </si>
  <si>
    <t>折旧年限</t>
  </si>
  <si>
    <t>台式电脑</t>
  </si>
  <si>
    <t>台</t>
  </si>
  <si>
    <t>打、复印机</t>
  </si>
  <si>
    <t>铁皮柜</t>
  </si>
  <si>
    <t>组</t>
  </si>
  <si>
    <t>工业洗衣机</t>
  </si>
  <si>
    <t>工业脱水机</t>
  </si>
  <si>
    <t>套</t>
  </si>
  <si>
    <t>保洁车</t>
  </si>
  <si>
    <t>吸尘吸水机</t>
  </si>
  <si>
    <t>吹干机</t>
  </si>
  <si>
    <t>洗地机</t>
  </si>
  <si>
    <t>磨地机</t>
  </si>
  <si>
    <t>手推式扫雪机</t>
  </si>
  <si>
    <t>扫地机</t>
  </si>
  <si>
    <t>抛光机</t>
  </si>
  <si>
    <t>表四：保洁消耗品材料表                                                       单位（元）</t>
  </si>
  <si>
    <t>規格</t>
  </si>
  <si>
    <t>月数量</t>
  </si>
  <si>
    <t>36小垃圾袋</t>
  </si>
  <si>
    <t>36*36</t>
  </si>
  <si>
    <t>手提36垃圾袋</t>
  </si>
  <si>
    <t>垃圾袋</t>
  </si>
  <si>
    <t>80*100</t>
  </si>
  <si>
    <t>84片剂</t>
  </si>
  <si>
    <t>100片/瓶</t>
  </si>
  <si>
    <t>胶手套</t>
  </si>
  <si>
    <t>加加好牛筋</t>
  </si>
  <si>
    <t>双</t>
  </si>
  <si>
    <t>喷香机</t>
  </si>
  <si>
    <t>遇见香芬</t>
  </si>
  <si>
    <t>厕所刷</t>
  </si>
  <si>
    <t>圆形</t>
  </si>
  <si>
    <t>四色大毛巾</t>
  </si>
  <si>
    <t>35*35</t>
  </si>
  <si>
    <t>条</t>
  </si>
  <si>
    <t>白色小方巾</t>
  </si>
  <si>
    <t>30*30</t>
  </si>
  <si>
    <t>铲刀</t>
  </si>
  <si>
    <t>双面玻璃刮</t>
  </si>
  <si>
    <t>单面玻璃刮</t>
  </si>
  <si>
    <t>水桶</t>
  </si>
  <si>
    <t>喷壶</t>
  </si>
  <si>
    <t>口罩</t>
  </si>
  <si>
    <t>一次性</t>
  </si>
  <si>
    <t>采威去污粉</t>
  </si>
  <si>
    <t>24支/箱</t>
  </si>
  <si>
    <t>箱</t>
  </si>
  <si>
    <t>17"合资百洁垫（白、红）</t>
  </si>
  <si>
    <t>白云</t>
  </si>
  <si>
    <t>17"合资百洁垫（黑）</t>
  </si>
  <si>
    <t>20"合资红垫</t>
  </si>
  <si>
    <t>17"钢丝垫</t>
  </si>
  <si>
    <t>20个/箱</t>
  </si>
  <si>
    <t>加厚不锈钢挂钩</t>
  </si>
  <si>
    <t>10个头</t>
  </si>
  <si>
    <t>玻璃水</t>
  </si>
  <si>
    <t>3.8升</t>
  </si>
  <si>
    <t>起蜡水</t>
  </si>
  <si>
    <t>不锈钢油</t>
  </si>
  <si>
    <t>桶</t>
  </si>
  <si>
    <t>强力洁厕精</t>
  </si>
  <si>
    <t>JB-171强力洗衣粉(20kg)</t>
  </si>
  <si>
    <t>总计</t>
  </si>
  <si>
    <t>表五：保洁工具材料表                                              单位（元）</t>
  </si>
  <si>
    <t>数 量(年使用量)</t>
  </si>
  <si>
    <t>专用拖把</t>
  </si>
  <si>
    <t>笤帚、垃圾斗</t>
  </si>
  <si>
    <t>云石铲刀</t>
  </si>
  <si>
    <r>
      <rPr>
        <sz val="12"/>
        <rFont val="宋体"/>
        <charset val="134"/>
      </rPr>
      <t>1.1</t>
    </r>
    <r>
      <rPr>
        <sz val="12"/>
        <rFont val="宋体"/>
        <charset val="134"/>
      </rPr>
      <t>米尘推</t>
    </r>
  </si>
  <si>
    <r>
      <rPr>
        <sz val="12"/>
        <rFont val="宋体"/>
        <charset val="134"/>
      </rPr>
      <t>1.1</t>
    </r>
    <r>
      <rPr>
        <sz val="12"/>
        <rFont val="宋体"/>
        <charset val="134"/>
      </rPr>
      <t>米尘推套</t>
    </r>
  </si>
  <si>
    <t>钢丝球</t>
  </si>
  <si>
    <t>线掸</t>
  </si>
  <si>
    <t>玻璃刮刀</t>
  </si>
  <si>
    <t>工具喷壶</t>
  </si>
  <si>
    <t>4米伸缩杆</t>
  </si>
  <si>
    <t>2.4米伸缩杆</t>
  </si>
  <si>
    <t>告示牌</t>
  </si>
  <si>
    <t>表六：PVC地面、水磨石地面养护费用                                   单位（元）</t>
  </si>
  <si>
    <t>面积</t>
  </si>
  <si>
    <t>金额</t>
  </si>
  <si>
    <t>PVC地面养护</t>
  </si>
  <si>
    <t>平方米</t>
  </si>
  <si>
    <t>3号病房楼PVC面积约12000平方米</t>
  </si>
  <si>
    <t>水磨石地面(结晶)护理费</t>
  </si>
  <si>
    <t>3号病房楼石材面积约2100平方米，门诊楼石材面积约7000平方米</t>
  </si>
  <si>
    <t>表六合计价为每年费用</t>
  </si>
  <si>
    <t>PVC地面、水磨石地面护理费</t>
  </si>
  <si>
    <t>3号病房楼PVC面积约12000平方米/3号病房楼石材面积约2100平方米，门诊楼石材面积约7000平方米</t>
  </si>
</sst>
</file>

<file path=xl/styles.xml><?xml version="1.0" encoding="utf-8"?>
<styleSheet xmlns="http://schemas.openxmlformats.org/spreadsheetml/2006/main">
  <numFmts count="10">
    <numFmt numFmtId="176" formatCode="0.00_ "/>
    <numFmt numFmtId="43" formatCode="_ * #,##0.00_ ;_ * \-#,##0.00_ ;_ * &quot;-&quot;??_ ;_ @_ "/>
    <numFmt numFmtId="177" formatCode="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8" formatCode="0_);[Red]\(0\)"/>
    <numFmt numFmtId="179" formatCode="0.00_);[Red]\(0.00\)"/>
    <numFmt numFmtId="180" formatCode="0.000_);[Red]\(0.000\)"/>
    <numFmt numFmtId="181" formatCode="0.00_);\(0.00\)"/>
  </numFmts>
  <fonts count="3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color indexed="25"/>
      <name val="宋体"/>
      <charset val="134"/>
    </font>
    <font>
      <b/>
      <sz val="12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2"/>
      <color indexed="63"/>
      <name val="宋体"/>
      <charset val="134"/>
    </font>
    <font>
      <b/>
      <sz val="14"/>
      <color indexed="25"/>
      <name val="宋体"/>
      <charset val="134"/>
    </font>
    <font>
      <b/>
      <sz val="12"/>
      <name val="新細明體"/>
      <charset val="134"/>
    </font>
    <font>
      <sz val="12"/>
      <color theme="1"/>
      <name val="宋体"/>
      <charset val="134"/>
      <scheme val="minor"/>
    </font>
    <font>
      <sz val="12"/>
      <name val="新細明體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1" fillId="1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5" borderId="18" applyNumberFormat="0" applyFon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32" fillId="33" borderId="20" applyNumberFormat="0" applyAlignment="0" applyProtection="0">
      <alignment vertical="center"/>
    </xf>
    <xf numFmtId="0" fontId="30" fillId="33" borderId="15" applyNumberFormat="0" applyAlignment="0" applyProtection="0">
      <alignment vertical="center"/>
    </xf>
    <xf numFmtId="0" fontId="22" fillId="17" borderId="16" applyNumberForma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justify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79" fontId="1" fillId="0" borderId="0" xfId="0" applyNumberFormat="1" applyFont="1" applyFill="1" applyBorder="1" applyAlignment="1">
      <alignment vertical="center"/>
    </xf>
    <xf numFmtId="0" fontId="3" fillId="2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justify" vertical="center"/>
    </xf>
    <xf numFmtId="0" fontId="3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180" fontId="3" fillId="4" borderId="1" xfId="0" applyNumberFormat="1" applyFont="1" applyFill="1" applyBorder="1" applyAlignment="1">
      <alignment horizontal="center" vertical="center"/>
    </xf>
    <xf numFmtId="176" fontId="3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180" fontId="1" fillId="0" borderId="1" xfId="0" applyNumberFormat="1" applyFont="1" applyFill="1" applyBorder="1" applyAlignment="1">
      <alignment horizontal="center" vertical="center"/>
    </xf>
    <xf numFmtId="181" fontId="1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180" fontId="11" fillId="0" borderId="1" xfId="0" applyNumberFormat="1" applyFont="1" applyFill="1" applyBorder="1" applyAlignment="1">
      <alignment horizontal="center" vertical="center" wrapText="1"/>
    </xf>
    <xf numFmtId="180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80" fontId="11" fillId="0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wrapText="1"/>
    </xf>
    <xf numFmtId="0" fontId="11" fillId="5" borderId="1" xfId="0" applyFont="1" applyFill="1" applyBorder="1" applyAlignment="1">
      <alignment horizontal="center" vertical="center" wrapText="1"/>
    </xf>
    <xf numFmtId="180" fontId="12" fillId="5" borderId="1" xfId="0" applyNumberFormat="1" applyFont="1" applyFill="1" applyBorder="1" applyAlignment="1">
      <alignment horizontal="center" vertical="center" wrapText="1"/>
    </xf>
    <xf numFmtId="181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/>
    </xf>
    <xf numFmtId="0" fontId="11" fillId="5" borderId="1" xfId="0" applyFont="1" applyFill="1" applyBorder="1" applyAlignment="1">
      <alignment horizontal="center" vertical="center"/>
    </xf>
    <xf numFmtId="180" fontId="12" fillId="5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177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9"/>
  <sheetViews>
    <sheetView tabSelected="1" workbookViewId="0">
      <selection activeCell="H7" sqref="H7"/>
    </sheetView>
  </sheetViews>
  <sheetFormatPr defaultColWidth="9" defaultRowHeight="14.25"/>
  <cols>
    <col min="1" max="1" width="5.75" style="1" customWidth="1"/>
    <col min="2" max="2" width="15.875" style="1" customWidth="1"/>
    <col min="3" max="4" width="12.25" style="1" customWidth="1"/>
    <col min="5" max="5" width="16.25" style="1" customWidth="1"/>
    <col min="6" max="6" width="12.875" style="1" customWidth="1"/>
    <col min="7" max="7" width="14.25" style="1" customWidth="1"/>
    <col min="8" max="8" width="9.75" style="1" customWidth="1"/>
    <col min="9" max="9" width="10.75" style="1" customWidth="1"/>
    <col min="10" max="11" width="4.625" style="1" customWidth="1"/>
    <col min="12" max="16384" width="9" style="1"/>
  </cols>
  <sheetData>
    <row r="1" s="1" customFormat="1" ht="31.5" customHeight="1" spans="1:5">
      <c r="A1" s="2" t="s">
        <v>0</v>
      </c>
      <c r="B1" s="2"/>
      <c r="C1" s="2"/>
      <c r="D1" s="2"/>
      <c r="E1" s="2"/>
    </row>
    <row r="2" s="1" customFormat="1" ht="30" customHeight="1" spans="1: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</row>
    <row r="3" s="1" customFormat="1" ht="35.1" customHeight="1" spans="1:5">
      <c r="A3" s="4">
        <v>1</v>
      </c>
      <c r="B3" s="14" t="s">
        <v>6</v>
      </c>
      <c r="C3" s="13">
        <f>I22</f>
        <v>223120</v>
      </c>
      <c r="D3" s="13">
        <f>C3*12</f>
        <v>2677440</v>
      </c>
      <c r="E3" s="7" t="s">
        <v>7</v>
      </c>
    </row>
    <row r="4" s="1" customFormat="1" ht="35.1" customHeight="1" spans="1:5">
      <c r="A4" s="4">
        <v>2</v>
      </c>
      <c r="B4" s="14" t="s">
        <v>8</v>
      </c>
      <c r="C4" s="13">
        <f>G56</f>
        <v>248.833333333333</v>
      </c>
      <c r="D4" s="13">
        <f>C4*12</f>
        <v>2986</v>
      </c>
      <c r="E4" s="7" t="s">
        <v>7</v>
      </c>
    </row>
    <row r="5" s="1" customFormat="1" ht="35.1" customHeight="1" spans="1:5">
      <c r="A5" s="4">
        <v>3</v>
      </c>
      <c r="B5" s="14" t="s">
        <v>9</v>
      </c>
      <c r="C5" s="13">
        <f>H73</f>
        <v>2832.29166666667</v>
      </c>
      <c r="D5" s="13">
        <f>C5*12</f>
        <v>33987.5</v>
      </c>
      <c r="E5" s="7" t="s">
        <v>7</v>
      </c>
    </row>
    <row r="6" s="1" customFormat="1" ht="35.1" customHeight="1" spans="1:5">
      <c r="A6" s="4">
        <v>4</v>
      </c>
      <c r="B6" s="14" t="s">
        <v>10</v>
      </c>
      <c r="C6" s="13">
        <f>G103</f>
        <v>11624</v>
      </c>
      <c r="D6" s="13">
        <f>C6*12</f>
        <v>139488</v>
      </c>
      <c r="E6" s="7" t="s">
        <v>7</v>
      </c>
    </row>
    <row r="7" s="1" customFormat="1" ht="35.1" customHeight="1" spans="1:5">
      <c r="A7" s="4">
        <v>5</v>
      </c>
      <c r="B7" s="15" t="s">
        <v>11</v>
      </c>
      <c r="C7" s="13">
        <f>G119</f>
        <v>1258</v>
      </c>
      <c r="D7" s="13">
        <f>C7*12</f>
        <v>15096</v>
      </c>
      <c r="E7" s="7" t="s">
        <v>7</v>
      </c>
    </row>
    <row r="8" s="1" customFormat="1" ht="35.1" customHeight="1" spans="1:5">
      <c r="A8" s="4">
        <v>6</v>
      </c>
      <c r="B8" s="15" t="s">
        <v>12</v>
      </c>
      <c r="C8" s="13" t="e">
        <f>#REF!/12</f>
        <v>#REF!</v>
      </c>
      <c r="D8" s="13" t="e">
        <f>#REF!</f>
        <v>#REF!</v>
      </c>
      <c r="E8" s="7"/>
    </row>
    <row r="9" s="1" customFormat="1" ht="42" customHeight="1" spans="1:5">
      <c r="A9" s="4">
        <v>7</v>
      </c>
      <c r="B9" s="14" t="s">
        <v>13</v>
      </c>
      <c r="C9" s="13">
        <f>INT(SUM(C3:C7)*1%)</f>
        <v>2390</v>
      </c>
      <c r="D9" s="13">
        <f>C9*12</f>
        <v>28680</v>
      </c>
      <c r="E9" s="7" t="s">
        <v>14</v>
      </c>
    </row>
    <row r="10" s="1" customFormat="1" ht="30.95" customHeight="1" spans="1:9">
      <c r="A10" s="4">
        <v>8</v>
      </c>
      <c r="B10" s="14" t="s">
        <v>15</v>
      </c>
      <c r="C10" s="13" t="e">
        <f>INT(SUM(C3:C9)*6%)</f>
        <v>#REF!</v>
      </c>
      <c r="D10" s="13" t="e">
        <f>C10*12</f>
        <v>#REF!</v>
      </c>
      <c r="E10" s="7" t="s">
        <v>16</v>
      </c>
      <c r="I10" s="34"/>
    </row>
    <row r="11" s="1" customFormat="1" ht="35.1" customHeight="1" spans="1:5">
      <c r="A11" s="4">
        <v>9</v>
      </c>
      <c r="B11" s="16" t="s">
        <v>17</v>
      </c>
      <c r="C11" s="17" t="e">
        <f>SUM(C3:C10)</f>
        <v>#REF!</v>
      </c>
      <c r="D11" s="17" t="e">
        <f>SUM(D3:D10)</f>
        <v>#REF!</v>
      </c>
      <c r="E11" s="18" t="s">
        <v>18</v>
      </c>
    </row>
    <row r="12" s="1" customFormat="1" ht="35.1" customHeight="1" spans="1:5">
      <c r="A12" s="4">
        <v>10</v>
      </c>
      <c r="B12" s="16" t="s">
        <v>17</v>
      </c>
      <c r="C12" s="17"/>
      <c r="D12" s="17" t="e">
        <f>D11:D11*2</f>
        <v>#REF!</v>
      </c>
      <c r="E12" s="18" t="s">
        <v>19</v>
      </c>
    </row>
    <row r="13" s="1" customFormat="1" ht="24.95" customHeight="1" spans="1:1">
      <c r="A13" s="19"/>
    </row>
    <row r="14" s="1" customFormat="1" ht="27" customHeight="1" spans="1:1">
      <c r="A14" s="19"/>
    </row>
    <row r="15" s="1" customFormat="1" ht="32.1" customHeight="1" spans="1:9">
      <c r="A15" s="20" t="s">
        <v>20</v>
      </c>
      <c r="B15" s="20"/>
      <c r="C15" s="20"/>
      <c r="D15" s="20"/>
      <c r="E15" s="20"/>
      <c r="F15" s="20"/>
      <c r="G15" s="20"/>
      <c r="H15" s="20"/>
      <c r="I15" s="20"/>
    </row>
    <row r="16" s="1" customFormat="1" ht="23.1" customHeight="1" spans="1:9">
      <c r="A16" s="21" t="s">
        <v>1</v>
      </c>
      <c r="B16" s="22" t="s">
        <v>21</v>
      </c>
      <c r="C16" s="22" t="s">
        <v>22</v>
      </c>
      <c r="D16" s="22" t="s">
        <v>23</v>
      </c>
      <c r="E16" s="22" t="s">
        <v>24</v>
      </c>
      <c r="F16" s="22" t="s">
        <v>25</v>
      </c>
      <c r="G16" s="22" t="s">
        <v>26</v>
      </c>
      <c r="H16" s="23" t="s">
        <v>27</v>
      </c>
      <c r="I16" s="35" t="s">
        <v>17</v>
      </c>
    </row>
    <row r="17" s="1" customFormat="1" ht="23.1" customHeight="1" spans="1:9">
      <c r="A17" s="24">
        <v>1</v>
      </c>
      <c r="B17" s="7" t="s">
        <v>28</v>
      </c>
      <c r="C17" s="7">
        <v>1</v>
      </c>
      <c r="D17" s="7">
        <v>4000</v>
      </c>
      <c r="E17" s="7">
        <v>720</v>
      </c>
      <c r="F17" s="7">
        <v>50</v>
      </c>
      <c r="G17" s="7">
        <v>50</v>
      </c>
      <c r="H17" s="25">
        <v>0</v>
      </c>
      <c r="I17" s="36">
        <f>(D17+E17+F17+G17+H17)*C17</f>
        <v>4820</v>
      </c>
    </row>
    <row r="18" s="1" customFormat="1" ht="23.1" customHeight="1" spans="1:9">
      <c r="A18" s="24">
        <v>2</v>
      </c>
      <c r="B18" s="7" t="s">
        <v>29</v>
      </c>
      <c r="C18" s="7">
        <v>2</v>
      </c>
      <c r="D18" s="7">
        <v>2000</v>
      </c>
      <c r="E18" s="7">
        <v>0</v>
      </c>
      <c r="F18" s="7">
        <v>50</v>
      </c>
      <c r="G18" s="7">
        <v>50</v>
      </c>
      <c r="H18" s="25">
        <v>0</v>
      </c>
      <c r="I18" s="36">
        <f>(D18+E18+F18+G18+H18)*C18</f>
        <v>4200</v>
      </c>
    </row>
    <row r="19" s="1" customFormat="1" ht="36" customHeight="1" spans="1:9">
      <c r="A19" s="24">
        <v>3</v>
      </c>
      <c r="B19" s="7" t="s">
        <v>30</v>
      </c>
      <c r="C19" s="7">
        <v>81</v>
      </c>
      <c r="D19" s="7">
        <v>1900</v>
      </c>
      <c r="E19" s="7">
        <v>0</v>
      </c>
      <c r="F19" s="7">
        <v>50</v>
      </c>
      <c r="G19" s="7">
        <v>50</v>
      </c>
      <c r="H19" s="25">
        <v>0</v>
      </c>
      <c r="I19" s="36">
        <f>(D19+E19+F19+G19+H19)*C19</f>
        <v>162000</v>
      </c>
    </row>
    <row r="20" s="1" customFormat="1" ht="24" customHeight="1" spans="1:9">
      <c r="A20" s="24">
        <v>4</v>
      </c>
      <c r="B20" s="7" t="s">
        <v>31</v>
      </c>
      <c r="C20" s="7">
        <v>1</v>
      </c>
      <c r="D20" s="7">
        <v>2000</v>
      </c>
      <c r="E20" s="7">
        <v>0</v>
      </c>
      <c r="F20" s="7">
        <v>50</v>
      </c>
      <c r="G20" s="7">
        <v>50</v>
      </c>
      <c r="H20" s="25">
        <v>0</v>
      </c>
      <c r="I20" s="36">
        <f>(D20+E20+F20+G20+H20)*C20</f>
        <v>2100</v>
      </c>
    </row>
    <row r="21" s="1" customFormat="1" ht="50.1" customHeight="1" spans="1:9">
      <c r="A21" s="24">
        <v>5</v>
      </c>
      <c r="B21" s="7" t="s">
        <v>32</v>
      </c>
      <c r="C21" s="7">
        <v>25</v>
      </c>
      <c r="D21" s="7">
        <v>1900</v>
      </c>
      <c r="E21" s="7">
        <v>0</v>
      </c>
      <c r="F21" s="7">
        <v>50</v>
      </c>
      <c r="G21" s="7">
        <v>50</v>
      </c>
      <c r="H21" s="25">
        <v>0</v>
      </c>
      <c r="I21" s="36">
        <f>(D21+E21+F21+G21+H21)*C21</f>
        <v>50000</v>
      </c>
    </row>
    <row r="22" s="1" customFormat="1" ht="24.95" customHeight="1" spans="1:9">
      <c r="A22" s="24">
        <v>6</v>
      </c>
      <c r="B22" s="18" t="s">
        <v>33</v>
      </c>
      <c r="C22" s="7">
        <f>SUM(C17:C21)</f>
        <v>110</v>
      </c>
      <c r="D22" s="25"/>
      <c r="E22" s="26"/>
      <c r="F22" s="26"/>
      <c r="G22" s="26"/>
      <c r="H22" s="26"/>
      <c r="I22" s="37">
        <f>SUM(I17:I21)</f>
        <v>223120</v>
      </c>
    </row>
    <row r="23" s="1" customFormat="1" ht="23.1" customHeight="1" spans="1:9">
      <c r="A23" s="24">
        <v>7</v>
      </c>
      <c r="B23" s="27" t="s">
        <v>34</v>
      </c>
      <c r="C23" s="28"/>
      <c r="D23" s="28"/>
      <c r="E23" s="28"/>
      <c r="F23" s="28"/>
      <c r="G23" s="28"/>
      <c r="H23" s="29"/>
      <c r="I23" s="38">
        <f>I22*12</f>
        <v>2677440</v>
      </c>
    </row>
    <row r="24" s="1" customFormat="1" ht="15" spans="1:1">
      <c r="A24" s="20"/>
    </row>
    <row r="25" s="1" customFormat="1" ht="18" customHeight="1" spans="1:8">
      <c r="A25" s="20" t="s">
        <v>35</v>
      </c>
      <c r="B25" s="20"/>
      <c r="C25" s="20"/>
      <c r="D25" s="20"/>
      <c r="E25" s="20"/>
      <c r="F25" s="20"/>
      <c r="G25" s="20"/>
      <c r="H25" s="20"/>
    </row>
    <row r="26" s="1" customFormat="1" ht="30" customHeight="1" spans="1:8">
      <c r="A26" s="20" t="s">
        <v>36</v>
      </c>
      <c r="B26" s="20"/>
      <c r="C26" s="20"/>
      <c r="D26" s="20"/>
      <c r="E26" s="20"/>
      <c r="F26" s="20"/>
      <c r="G26" s="20"/>
      <c r="H26" s="20"/>
    </row>
    <row r="27" s="1" customFormat="1" spans="1:8">
      <c r="A27" s="4" t="s">
        <v>1</v>
      </c>
      <c r="B27" s="4" t="s">
        <v>37</v>
      </c>
      <c r="C27" s="4" t="s">
        <v>38</v>
      </c>
      <c r="D27" s="4" t="s">
        <v>39</v>
      </c>
      <c r="E27" s="4" t="s">
        <v>40</v>
      </c>
      <c r="F27" s="4" t="s">
        <v>41</v>
      </c>
      <c r="G27" s="4" t="s">
        <v>42</v>
      </c>
      <c r="H27" s="4" t="s">
        <v>5</v>
      </c>
    </row>
    <row r="28" s="1" customFormat="1" spans="1:8">
      <c r="A28" s="4"/>
      <c r="B28" s="4"/>
      <c r="C28" s="4"/>
      <c r="D28" s="4" t="s">
        <v>43</v>
      </c>
      <c r="E28" s="4"/>
      <c r="F28" s="4"/>
      <c r="G28" s="4"/>
      <c r="H28" s="4"/>
    </row>
    <row r="29" s="1" customFormat="1" ht="21" customHeight="1" spans="1:8">
      <c r="A29" s="4">
        <v>1</v>
      </c>
      <c r="B29" s="30" t="s">
        <v>44</v>
      </c>
      <c r="C29" s="7" t="s">
        <v>45</v>
      </c>
      <c r="D29" s="7">
        <v>80</v>
      </c>
      <c r="E29" s="7">
        <v>3</v>
      </c>
      <c r="F29" s="31">
        <f t="shared" ref="F29:F55" si="0">D29*E29</f>
        <v>240</v>
      </c>
      <c r="G29" s="31">
        <f t="shared" ref="G29:G55" si="1">F29/12</f>
        <v>20</v>
      </c>
      <c r="H29" s="7" t="s">
        <v>46</v>
      </c>
    </row>
    <row r="30" s="1" customFormat="1" ht="21" customHeight="1" spans="1:8">
      <c r="A30" s="4">
        <v>2</v>
      </c>
      <c r="B30" s="30" t="s">
        <v>47</v>
      </c>
      <c r="C30" s="7" t="s">
        <v>45</v>
      </c>
      <c r="D30" s="7">
        <v>20</v>
      </c>
      <c r="E30" s="7">
        <v>12</v>
      </c>
      <c r="F30" s="31">
        <f t="shared" si="0"/>
        <v>240</v>
      </c>
      <c r="G30" s="31">
        <f t="shared" si="1"/>
        <v>20</v>
      </c>
      <c r="H30" s="7" t="s">
        <v>46</v>
      </c>
    </row>
    <row r="31" s="1" customFormat="1" ht="21" customHeight="1" spans="1:8">
      <c r="A31" s="4">
        <v>3</v>
      </c>
      <c r="B31" s="30" t="s">
        <v>48</v>
      </c>
      <c r="C31" s="7" t="s">
        <v>45</v>
      </c>
      <c r="D31" s="7">
        <v>110</v>
      </c>
      <c r="E31" s="7">
        <v>2.5</v>
      </c>
      <c r="F31" s="31">
        <f t="shared" si="0"/>
        <v>275</v>
      </c>
      <c r="G31" s="31">
        <f t="shared" si="1"/>
        <v>22.9166666666667</v>
      </c>
      <c r="H31" s="7" t="s">
        <v>46</v>
      </c>
    </row>
    <row r="32" s="1" customFormat="1" ht="21" customHeight="1" spans="1:8">
      <c r="A32" s="4">
        <v>4</v>
      </c>
      <c r="B32" s="30" t="s">
        <v>49</v>
      </c>
      <c r="C32" s="7" t="s">
        <v>45</v>
      </c>
      <c r="D32" s="7">
        <v>80</v>
      </c>
      <c r="E32" s="7">
        <v>2.5</v>
      </c>
      <c r="F32" s="31">
        <f t="shared" si="0"/>
        <v>200</v>
      </c>
      <c r="G32" s="31">
        <f t="shared" si="1"/>
        <v>16.6666666666667</v>
      </c>
      <c r="H32" s="7" t="s">
        <v>46</v>
      </c>
    </row>
    <row r="33" s="1" customFormat="1" ht="21" customHeight="1" spans="1:8">
      <c r="A33" s="4">
        <v>5</v>
      </c>
      <c r="B33" s="30" t="s">
        <v>50</v>
      </c>
      <c r="C33" s="7" t="s">
        <v>51</v>
      </c>
      <c r="D33" s="7">
        <v>20</v>
      </c>
      <c r="E33" s="7">
        <v>20</v>
      </c>
      <c r="F33" s="31">
        <f t="shared" si="0"/>
        <v>400</v>
      </c>
      <c r="G33" s="31">
        <f t="shared" si="1"/>
        <v>33.3333333333333</v>
      </c>
      <c r="H33" s="7" t="s">
        <v>46</v>
      </c>
    </row>
    <row r="34" s="1" customFormat="1" ht="21" customHeight="1" spans="1:8">
      <c r="A34" s="4">
        <v>6</v>
      </c>
      <c r="B34" s="30" t="s">
        <v>52</v>
      </c>
      <c r="C34" s="7" t="s">
        <v>53</v>
      </c>
      <c r="D34" s="7">
        <v>50</v>
      </c>
      <c r="E34" s="7">
        <v>2</v>
      </c>
      <c r="F34" s="31">
        <f t="shared" si="0"/>
        <v>100</v>
      </c>
      <c r="G34" s="31">
        <f t="shared" si="1"/>
        <v>8.33333333333333</v>
      </c>
      <c r="H34" s="7" t="s">
        <v>46</v>
      </c>
    </row>
    <row r="35" s="1" customFormat="1" ht="21" customHeight="1" spans="1:8">
      <c r="A35" s="4">
        <v>7</v>
      </c>
      <c r="B35" s="30" t="s">
        <v>54</v>
      </c>
      <c r="C35" s="7" t="s">
        <v>55</v>
      </c>
      <c r="D35" s="7">
        <v>20</v>
      </c>
      <c r="E35" s="7">
        <v>2</v>
      </c>
      <c r="F35" s="31">
        <f t="shared" si="0"/>
        <v>40</v>
      </c>
      <c r="G35" s="31">
        <f t="shared" si="1"/>
        <v>3.33333333333333</v>
      </c>
      <c r="H35" s="7" t="s">
        <v>46</v>
      </c>
    </row>
    <row r="36" s="1" customFormat="1" ht="21" customHeight="1" spans="1:8">
      <c r="A36" s="4">
        <v>8</v>
      </c>
      <c r="B36" s="30" t="s">
        <v>56</v>
      </c>
      <c r="C36" s="7" t="s">
        <v>57</v>
      </c>
      <c r="D36" s="7">
        <v>10</v>
      </c>
      <c r="E36" s="7">
        <v>2</v>
      </c>
      <c r="F36" s="31">
        <f t="shared" si="0"/>
        <v>20</v>
      </c>
      <c r="G36" s="31">
        <f t="shared" si="1"/>
        <v>1.66666666666667</v>
      </c>
      <c r="H36" s="7" t="s">
        <v>46</v>
      </c>
    </row>
    <row r="37" s="1" customFormat="1" ht="21" customHeight="1" spans="1:8">
      <c r="A37" s="4">
        <v>9</v>
      </c>
      <c r="B37" s="30" t="s">
        <v>58</v>
      </c>
      <c r="C37" s="7" t="s">
        <v>57</v>
      </c>
      <c r="D37" s="7">
        <v>55</v>
      </c>
      <c r="E37" s="7">
        <v>1</v>
      </c>
      <c r="F37" s="31">
        <f t="shared" si="0"/>
        <v>55</v>
      </c>
      <c r="G37" s="31">
        <f t="shared" si="1"/>
        <v>4.58333333333333</v>
      </c>
      <c r="H37" s="7" t="s">
        <v>46</v>
      </c>
    </row>
    <row r="38" s="1" customFormat="1" ht="21" customHeight="1" spans="1:8">
      <c r="A38" s="4">
        <v>10</v>
      </c>
      <c r="B38" s="30" t="s">
        <v>59</v>
      </c>
      <c r="C38" s="7" t="s">
        <v>57</v>
      </c>
      <c r="D38" s="7">
        <v>110</v>
      </c>
      <c r="E38" s="7">
        <v>0.5</v>
      </c>
      <c r="F38" s="31">
        <f t="shared" si="0"/>
        <v>55</v>
      </c>
      <c r="G38" s="31">
        <f t="shared" si="1"/>
        <v>4.58333333333333</v>
      </c>
      <c r="H38" s="7" t="s">
        <v>46</v>
      </c>
    </row>
    <row r="39" s="1" customFormat="1" ht="21" customHeight="1" spans="1:8">
      <c r="A39" s="4">
        <v>11</v>
      </c>
      <c r="B39" s="30" t="s">
        <v>60</v>
      </c>
      <c r="C39" s="7" t="s">
        <v>57</v>
      </c>
      <c r="D39" s="7">
        <v>20</v>
      </c>
      <c r="E39" s="7">
        <v>1</v>
      </c>
      <c r="F39" s="31">
        <f t="shared" si="0"/>
        <v>20</v>
      </c>
      <c r="G39" s="31">
        <f t="shared" si="1"/>
        <v>1.66666666666667</v>
      </c>
      <c r="H39" s="7" t="s">
        <v>46</v>
      </c>
    </row>
    <row r="40" s="1" customFormat="1" ht="21" customHeight="1" spans="1:8">
      <c r="A40" s="4">
        <v>12</v>
      </c>
      <c r="B40" s="30" t="s">
        <v>61</v>
      </c>
      <c r="C40" s="7" t="s">
        <v>57</v>
      </c>
      <c r="D40" s="7">
        <v>10</v>
      </c>
      <c r="E40" s="7">
        <v>0.5</v>
      </c>
      <c r="F40" s="31">
        <f t="shared" si="0"/>
        <v>5</v>
      </c>
      <c r="G40" s="31">
        <f t="shared" si="1"/>
        <v>0.416666666666667</v>
      </c>
      <c r="H40" s="7" t="s">
        <v>46</v>
      </c>
    </row>
    <row r="41" s="1" customFormat="1" ht="21" customHeight="1" spans="1:8">
      <c r="A41" s="4">
        <v>13</v>
      </c>
      <c r="B41" s="30" t="s">
        <v>62</v>
      </c>
      <c r="C41" s="7" t="s">
        <v>63</v>
      </c>
      <c r="D41" s="7">
        <v>5</v>
      </c>
      <c r="E41" s="7">
        <v>1</v>
      </c>
      <c r="F41" s="31">
        <f t="shared" si="0"/>
        <v>5</v>
      </c>
      <c r="G41" s="31">
        <f t="shared" si="1"/>
        <v>0.416666666666667</v>
      </c>
      <c r="H41" s="7" t="s">
        <v>46</v>
      </c>
    </row>
    <row r="42" s="1" customFormat="1" ht="21" customHeight="1" spans="1:8">
      <c r="A42" s="4">
        <v>14</v>
      </c>
      <c r="B42" s="30" t="s">
        <v>64</v>
      </c>
      <c r="C42" s="7" t="s">
        <v>65</v>
      </c>
      <c r="D42" s="7">
        <v>10</v>
      </c>
      <c r="E42" s="7">
        <v>5</v>
      </c>
      <c r="F42" s="31">
        <f t="shared" si="0"/>
        <v>50</v>
      </c>
      <c r="G42" s="31">
        <f t="shared" si="1"/>
        <v>4.16666666666667</v>
      </c>
      <c r="H42" s="7" t="s">
        <v>46</v>
      </c>
    </row>
    <row r="43" s="1" customFormat="1" ht="21" customHeight="1" spans="1:8">
      <c r="A43" s="4">
        <v>15</v>
      </c>
      <c r="B43" s="30" t="s">
        <v>66</v>
      </c>
      <c r="C43" s="7" t="s">
        <v>65</v>
      </c>
      <c r="D43" s="7">
        <v>5</v>
      </c>
      <c r="E43" s="7">
        <v>3</v>
      </c>
      <c r="F43" s="31">
        <f t="shared" si="0"/>
        <v>15</v>
      </c>
      <c r="G43" s="31">
        <f t="shared" si="1"/>
        <v>1.25</v>
      </c>
      <c r="H43" s="7" t="s">
        <v>46</v>
      </c>
    </row>
    <row r="44" s="1" customFormat="1" ht="21" customHeight="1" spans="1:8">
      <c r="A44" s="4">
        <v>16</v>
      </c>
      <c r="B44" s="30" t="s">
        <v>67</v>
      </c>
      <c r="C44" s="7" t="s">
        <v>65</v>
      </c>
      <c r="D44" s="7">
        <v>2</v>
      </c>
      <c r="E44" s="7">
        <v>3</v>
      </c>
      <c r="F44" s="31">
        <f t="shared" si="0"/>
        <v>6</v>
      </c>
      <c r="G44" s="31">
        <f t="shared" si="1"/>
        <v>0.5</v>
      </c>
      <c r="H44" s="7" t="s">
        <v>46</v>
      </c>
    </row>
    <row r="45" s="1" customFormat="1" ht="21" customHeight="1" spans="1:8">
      <c r="A45" s="4">
        <v>17</v>
      </c>
      <c r="B45" s="30" t="s">
        <v>68</v>
      </c>
      <c r="C45" s="7" t="s">
        <v>69</v>
      </c>
      <c r="D45" s="7">
        <v>10</v>
      </c>
      <c r="E45" s="7">
        <v>2</v>
      </c>
      <c r="F45" s="31">
        <f t="shared" si="0"/>
        <v>20</v>
      </c>
      <c r="G45" s="31">
        <f t="shared" si="1"/>
        <v>1.66666666666667</v>
      </c>
      <c r="H45" s="7" t="s">
        <v>46</v>
      </c>
    </row>
    <row r="46" s="1" customFormat="1" ht="21" customHeight="1" spans="1:8">
      <c r="A46" s="4">
        <v>18</v>
      </c>
      <c r="B46" s="30" t="s">
        <v>70</v>
      </c>
      <c r="C46" s="7" t="s">
        <v>57</v>
      </c>
      <c r="D46" s="7">
        <v>0</v>
      </c>
      <c r="E46" s="7">
        <v>0</v>
      </c>
      <c r="F46" s="31">
        <f t="shared" si="0"/>
        <v>0</v>
      </c>
      <c r="G46" s="31">
        <f t="shared" si="1"/>
        <v>0</v>
      </c>
      <c r="H46" s="7"/>
    </row>
    <row r="47" s="1" customFormat="1" ht="21" customHeight="1" spans="1:8">
      <c r="A47" s="4">
        <v>19</v>
      </c>
      <c r="B47" s="30" t="s">
        <v>71</v>
      </c>
      <c r="C47" s="7" t="s">
        <v>57</v>
      </c>
      <c r="D47" s="7">
        <v>20</v>
      </c>
      <c r="E47" s="7">
        <v>3</v>
      </c>
      <c r="F47" s="31">
        <f t="shared" si="0"/>
        <v>60</v>
      </c>
      <c r="G47" s="31">
        <f t="shared" si="1"/>
        <v>5</v>
      </c>
      <c r="H47" s="7" t="s">
        <v>46</v>
      </c>
    </row>
    <row r="48" s="1" customFormat="1" ht="21" customHeight="1" spans="1:8">
      <c r="A48" s="4">
        <v>20</v>
      </c>
      <c r="B48" s="30" t="s">
        <v>72</v>
      </c>
      <c r="C48" s="7" t="s">
        <v>63</v>
      </c>
      <c r="D48" s="7">
        <v>50</v>
      </c>
      <c r="E48" s="7">
        <v>0.5</v>
      </c>
      <c r="F48" s="31">
        <f t="shared" si="0"/>
        <v>25</v>
      </c>
      <c r="G48" s="31">
        <f t="shared" si="1"/>
        <v>2.08333333333333</v>
      </c>
      <c r="H48" s="7" t="s">
        <v>46</v>
      </c>
    </row>
    <row r="49" s="1" customFormat="1" ht="21" customHeight="1" spans="1:8">
      <c r="A49" s="4">
        <v>21</v>
      </c>
      <c r="B49" s="30" t="s">
        <v>73</v>
      </c>
      <c r="C49" s="7" t="s">
        <v>63</v>
      </c>
      <c r="D49" s="7">
        <v>20</v>
      </c>
      <c r="E49" s="7">
        <v>6</v>
      </c>
      <c r="F49" s="31">
        <f t="shared" si="0"/>
        <v>120</v>
      </c>
      <c r="G49" s="31">
        <f t="shared" si="1"/>
        <v>10</v>
      </c>
      <c r="H49" s="7" t="s">
        <v>46</v>
      </c>
    </row>
    <row r="50" s="1" customFormat="1" ht="21" customHeight="1" spans="1:8">
      <c r="A50" s="4">
        <v>22</v>
      </c>
      <c r="B50" s="30" t="s">
        <v>74</v>
      </c>
      <c r="C50" s="7" t="s">
        <v>63</v>
      </c>
      <c r="D50" s="7">
        <v>20</v>
      </c>
      <c r="E50" s="7">
        <v>5</v>
      </c>
      <c r="F50" s="31">
        <f t="shared" si="0"/>
        <v>100</v>
      </c>
      <c r="G50" s="31">
        <f t="shared" si="1"/>
        <v>8.33333333333333</v>
      </c>
      <c r="H50" s="7" t="s">
        <v>46</v>
      </c>
    </row>
    <row r="51" s="1" customFormat="1" ht="21" customHeight="1" spans="1:8">
      <c r="A51" s="4">
        <v>23</v>
      </c>
      <c r="B51" s="30" t="s">
        <v>75</v>
      </c>
      <c r="C51" s="7" t="s">
        <v>63</v>
      </c>
      <c r="D51" s="7">
        <v>20</v>
      </c>
      <c r="E51" s="7">
        <v>5</v>
      </c>
      <c r="F51" s="31">
        <f t="shared" si="0"/>
        <v>100</v>
      </c>
      <c r="G51" s="31">
        <f t="shared" si="1"/>
        <v>8.33333333333333</v>
      </c>
      <c r="H51" s="7" t="s">
        <v>46</v>
      </c>
    </row>
    <row r="52" s="1" customFormat="1" ht="21" customHeight="1" spans="1:8">
      <c r="A52" s="4">
        <v>24</v>
      </c>
      <c r="B52" s="30" t="s">
        <v>76</v>
      </c>
      <c r="C52" s="7" t="s">
        <v>77</v>
      </c>
      <c r="D52" s="7">
        <v>5</v>
      </c>
      <c r="E52" s="7">
        <v>3</v>
      </c>
      <c r="F52" s="31">
        <f t="shared" si="0"/>
        <v>15</v>
      </c>
      <c r="G52" s="31">
        <f t="shared" si="1"/>
        <v>1.25</v>
      </c>
      <c r="H52" s="7" t="s">
        <v>46</v>
      </c>
    </row>
    <row r="53" s="1" customFormat="1" ht="21" customHeight="1" spans="1:8">
      <c r="A53" s="4">
        <v>25</v>
      </c>
      <c r="B53" s="30" t="s">
        <v>78</v>
      </c>
      <c r="C53" s="7" t="s">
        <v>63</v>
      </c>
      <c r="D53" s="7">
        <v>4</v>
      </c>
      <c r="E53" s="7">
        <v>35</v>
      </c>
      <c r="F53" s="31">
        <f t="shared" si="0"/>
        <v>140</v>
      </c>
      <c r="G53" s="31">
        <f t="shared" si="1"/>
        <v>11.6666666666667</v>
      </c>
      <c r="H53" s="7" t="s">
        <v>46</v>
      </c>
    </row>
    <row r="54" s="1" customFormat="1" ht="21" customHeight="1" spans="1:8">
      <c r="A54" s="4">
        <v>26</v>
      </c>
      <c r="B54" s="30" t="s">
        <v>79</v>
      </c>
      <c r="C54" s="7" t="s">
        <v>69</v>
      </c>
      <c r="D54" s="7">
        <v>20</v>
      </c>
      <c r="E54" s="7">
        <v>1</v>
      </c>
      <c r="F54" s="31">
        <f t="shared" si="0"/>
        <v>20</v>
      </c>
      <c r="G54" s="31">
        <f t="shared" si="1"/>
        <v>1.66666666666667</v>
      </c>
      <c r="H54" s="7" t="s">
        <v>46</v>
      </c>
    </row>
    <row r="55" s="1" customFormat="1" ht="21" customHeight="1" spans="1:8">
      <c r="A55" s="4">
        <v>27</v>
      </c>
      <c r="B55" s="30" t="s">
        <v>80</v>
      </c>
      <c r="C55" s="7" t="s">
        <v>81</v>
      </c>
      <c r="D55" s="7">
        <v>110</v>
      </c>
      <c r="E55" s="7">
        <v>6</v>
      </c>
      <c r="F55" s="31">
        <f t="shared" si="0"/>
        <v>660</v>
      </c>
      <c r="G55" s="31">
        <f t="shared" si="1"/>
        <v>55</v>
      </c>
      <c r="H55" s="7"/>
    </row>
    <row r="56" s="1" customFormat="1" ht="26.25" customHeight="1" spans="1:8">
      <c r="A56" s="18" t="s">
        <v>17</v>
      </c>
      <c r="B56" s="18"/>
      <c r="C56" s="18"/>
      <c r="D56" s="18"/>
      <c r="E56" s="18"/>
      <c r="F56" s="32">
        <f>G56*12</f>
        <v>2986</v>
      </c>
      <c r="G56" s="32">
        <f>SUM(G29:G55)</f>
        <v>248.833333333333</v>
      </c>
      <c r="H56" s="18"/>
    </row>
    <row r="57" s="1" customFormat="1" spans="1:8">
      <c r="A57" s="33"/>
      <c r="B57" s="33"/>
      <c r="C57" s="33"/>
      <c r="D57" s="33"/>
      <c r="E57" s="33"/>
      <c r="F57" s="33"/>
      <c r="G57" s="33"/>
      <c r="H57" s="33"/>
    </row>
    <row r="58" s="1" customFormat="1" ht="30" customHeight="1" spans="1:9">
      <c r="A58" s="20" t="s">
        <v>82</v>
      </c>
      <c r="B58" s="20"/>
      <c r="C58" s="20"/>
      <c r="D58" s="20"/>
      <c r="E58" s="20"/>
      <c r="F58" s="20"/>
      <c r="G58" s="20"/>
      <c r="H58" s="20"/>
      <c r="I58" s="20"/>
    </row>
    <row r="59" s="1" customFormat="1" ht="27" customHeight="1" spans="1:9">
      <c r="A59" s="4" t="s">
        <v>1</v>
      </c>
      <c r="B59" s="4" t="s">
        <v>83</v>
      </c>
      <c r="C59" s="4" t="s">
        <v>38</v>
      </c>
      <c r="D59" s="4" t="s">
        <v>84</v>
      </c>
      <c r="E59" s="4" t="s">
        <v>85</v>
      </c>
      <c r="F59" s="4" t="s">
        <v>86</v>
      </c>
      <c r="G59" s="4" t="s">
        <v>87</v>
      </c>
      <c r="H59" s="4" t="s">
        <v>3</v>
      </c>
      <c r="I59" s="4" t="s">
        <v>4</v>
      </c>
    </row>
    <row r="60" s="1" customFormat="1" ht="18" customHeight="1" spans="1:9">
      <c r="A60" s="4">
        <v>1</v>
      </c>
      <c r="B60" s="7" t="s">
        <v>88</v>
      </c>
      <c r="C60" s="7" t="s">
        <v>89</v>
      </c>
      <c r="D60" s="7">
        <v>1</v>
      </c>
      <c r="E60" s="7">
        <v>3000</v>
      </c>
      <c r="F60" s="7">
        <f t="shared" ref="F60:F64" si="2">D60*E60</f>
        <v>3000</v>
      </c>
      <c r="G60" s="7">
        <v>4</v>
      </c>
      <c r="H60" s="13">
        <f t="shared" ref="H60:H72" si="3">F60/G60/12</f>
        <v>62.5</v>
      </c>
      <c r="I60" s="13">
        <f t="shared" ref="I60:I64" si="4">H60*12</f>
        <v>750</v>
      </c>
    </row>
    <row r="61" s="1" customFormat="1" ht="18" customHeight="1" spans="1:9">
      <c r="A61" s="4">
        <v>2</v>
      </c>
      <c r="B61" s="7" t="s">
        <v>90</v>
      </c>
      <c r="C61" s="7" t="s">
        <v>89</v>
      </c>
      <c r="D61" s="7">
        <v>1</v>
      </c>
      <c r="E61" s="7">
        <v>1850</v>
      </c>
      <c r="F61" s="7">
        <f t="shared" si="2"/>
        <v>1850</v>
      </c>
      <c r="G61" s="7">
        <v>4</v>
      </c>
      <c r="H61" s="13">
        <f t="shared" si="3"/>
        <v>38.5416666666667</v>
      </c>
      <c r="I61" s="13">
        <f t="shared" si="4"/>
        <v>462.5</v>
      </c>
    </row>
    <row r="62" s="1" customFormat="1" ht="18" customHeight="1" spans="1:9">
      <c r="A62" s="4">
        <v>3</v>
      </c>
      <c r="B62" s="7" t="s">
        <v>91</v>
      </c>
      <c r="C62" s="7" t="s">
        <v>92</v>
      </c>
      <c r="D62" s="7">
        <v>1</v>
      </c>
      <c r="E62" s="7">
        <v>600</v>
      </c>
      <c r="F62" s="7">
        <f t="shared" si="2"/>
        <v>600</v>
      </c>
      <c r="G62" s="7">
        <v>4</v>
      </c>
      <c r="H62" s="13">
        <f t="shared" si="3"/>
        <v>12.5</v>
      </c>
      <c r="I62" s="13">
        <f t="shared" si="4"/>
        <v>150</v>
      </c>
    </row>
    <row r="63" s="1" customFormat="1" ht="19" customHeight="1" spans="1:9">
      <c r="A63" s="4">
        <v>4</v>
      </c>
      <c r="B63" s="5" t="s">
        <v>93</v>
      </c>
      <c r="C63" s="7" t="s">
        <v>92</v>
      </c>
      <c r="D63" s="7">
        <v>1</v>
      </c>
      <c r="E63" s="7">
        <v>20000</v>
      </c>
      <c r="F63" s="7">
        <f t="shared" si="2"/>
        <v>20000</v>
      </c>
      <c r="G63" s="7">
        <v>4</v>
      </c>
      <c r="H63" s="13">
        <f t="shared" si="3"/>
        <v>416.666666666667</v>
      </c>
      <c r="I63" s="13">
        <f t="shared" si="4"/>
        <v>5000</v>
      </c>
    </row>
    <row r="64" s="1" customFormat="1" ht="18" customHeight="1" spans="1:9">
      <c r="A64" s="4">
        <v>5</v>
      </c>
      <c r="B64" s="5" t="s">
        <v>94</v>
      </c>
      <c r="C64" s="7" t="s">
        <v>95</v>
      </c>
      <c r="D64" s="7">
        <v>1</v>
      </c>
      <c r="E64" s="7">
        <v>4000</v>
      </c>
      <c r="F64" s="7">
        <f t="shared" si="2"/>
        <v>4000</v>
      </c>
      <c r="G64" s="7">
        <v>4</v>
      </c>
      <c r="H64" s="13">
        <f t="shared" si="3"/>
        <v>83.3333333333333</v>
      </c>
      <c r="I64" s="13">
        <f t="shared" si="4"/>
        <v>1000</v>
      </c>
    </row>
    <row r="65" s="1" customFormat="1" ht="36" customHeight="1" spans="1:9">
      <c r="A65" s="4">
        <v>6</v>
      </c>
      <c r="B65" s="7" t="s">
        <v>96</v>
      </c>
      <c r="C65" s="5" t="s">
        <v>89</v>
      </c>
      <c r="D65" s="5">
        <v>45</v>
      </c>
      <c r="E65" s="5">
        <v>1200</v>
      </c>
      <c r="F65" s="7">
        <f t="shared" ref="F65:F72" si="5">E65*D65</f>
        <v>54000</v>
      </c>
      <c r="G65" s="7">
        <v>4</v>
      </c>
      <c r="H65" s="13">
        <f t="shared" si="3"/>
        <v>1125</v>
      </c>
      <c r="I65" s="13">
        <f t="shared" ref="I65:I72" si="6">F65/3</f>
        <v>18000</v>
      </c>
    </row>
    <row r="66" s="1" customFormat="1" ht="20.1" customHeight="1" spans="1:9">
      <c r="A66" s="4">
        <v>7</v>
      </c>
      <c r="B66" s="39" t="s">
        <v>97</v>
      </c>
      <c r="C66" s="5" t="s">
        <v>89</v>
      </c>
      <c r="D66" s="5">
        <v>2</v>
      </c>
      <c r="E66" s="39">
        <v>4300</v>
      </c>
      <c r="F66" s="7">
        <f t="shared" si="5"/>
        <v>8600</v>
      </c>
      <c r="G66" s="7">
        <v>4</v>
      </c>
      <c r="H66" s="13">
        <f t="shared" si="3"/>
        <v>179.166666666667</v>
      </c>
      <c r="I66" s="13">
        <f t="shared" si="6"/>
        <v>2866.66666666667</v>
      </c>
    </row>
    <row r="67" s="1" customFormat="1" ht="20.1" customHeight="1" spans="1:9">
      <c r="A67" s="4">
        <v>8</v>
      </c>
      <c r="B67" s="39" t="s">
        <v>98</v>
      </c>
      <c r="C67" s="5" t="s">
        <v>89</v>
      </c>
      <c r="D67" s="5">
        <v>1</v>
      </c>
      <c r="E67" s="39">
        <v>1200</v>
      </c>
      <c r="F67" s="7">
        <f t="shared" si="5"/>
        <v>1200</v>
      </c>
      <c r="G67" s="7">
        <v>4</v>
      </c>
      <c r="H67" s="13">
        <f t="shared" si="3"/>
        <v>25</v>
      </c>
      <c r="I67" s="13">
        <f t="shared" si="6"/>
        <v>400</v>
      </c>
    </row>
    <row r="68" s="1" customFormat="1" ht="20.1" customHeight="1" spans="1:9">
      <c r="A68" s="4">
        <v>9</v>
      </c>
      <c r="B68" s="7" t="s">
        <v>99</v>
      </c>
      <c r="C68" s="5" t="s">
        <v>89</v>
      </c>
      <c r="D68" s="7">
        <v>2</v>
      </c>
      <c r="E68" s="7">
        <v>8000</v>
      </c>
      <c r="F68" s="7">
        <f t="shared" si="5"/>
        <v>16000</v>
      </c>
      <c r="G68" s="7">
        <v>4</v>
      </c>
      <c r="H68" s="13">
        <f t="shared" si="3"/>
        <v>333.333333333333</v>
      </c>
      <c r="I68" s="13">
        <f t="shared" si="6"/>
        <v>5333.33333333333</v>
      </c>
    </row>
    <row r="69" s="1" customFormat="1" ht="20.1" customHeight="1" spans="1:9">
      <c r="A69" s="4">
        <v>10</v>
      </c>
      <c r="B69" s="7" t="s">
        <v>100</v>
      </c>
      <c r="C69" s="7" t="s">
        <v>89</v>
      </c>
      <c r="D69" s="7">
        <v>1</v>
      </c>
      <c r="E69" s="7">
        <v>6000</v>
      </c>
      <c r="F69" s="7">
        <f t="shared" si="5"/>
        <v>6000</v>
      </c>
      <c r="G69" s="7">
        <v>4</v>
      </c>
      <c r="H69" s="13">
        <f t="shared" si="3"/>
        <v>125</v>
      </c>
      <c r="I69" s="13">
        <f t="shared" si="6"/>
        <v>2000</v>
      </c>
    </row>
    <row r="70" s="1" customFormat="1" ht="20.1" customHeight="1" spans="1:9">
      <c r="A70" s="4">
        <v>11</v>
      </c>
      <c r="B70" s="7" t="s">
        <v>101</v>
      </c>
      <c r="C70" s="7" t="s">
        <v>89</v>
      </c>
      <c r="D70" s="7">
        <v>1</v>
      </c>
      <c r="E70" s="7">
        <v>8100</v>
      </c>
      <c r="F70" s="7">
        <f t="shared" si="5"/>
        <v>8100</v>
      </c>
      <c r="G70" s="7">
        <v>4</v>
      </c>
      <c r="H70" s="13">
        <f t="shared" si="3"/>
        <v>168.75</v>
      </c>
      <c r="I70" s="13">
        <f t="shared" si="6"/>
        <v>2700</v>
      </c>
    </row>
    <row r="71" s="1" customFormat="1" ht="20.1" customHeight="1" spans="1:9">
      <c r="A71" s="4">
        <v>12</v>
      </c>
      <c r="B71" s="7" t="s">
        <v>102</v>
      </c>
      <c r="C71" s="7" t="s">
        <v>89</v>
      </c>
      <c r="D71" s="7">
        <v>1</v>
      </c>
      <c r="E71" s="7">
        <v>6600</v>
      </c>
      <c r="F71" s="7">
        <f t="shared" si="5"/>
        <v>6600</v>
      </c>
      <c r="G71" s="7">
        <v>4</v>
      </c>
      <c r="H71" s="13">
        <f t="shared" si="3"/>
        <v>137.5</v>
      </c>
      <c r="I71" s="13">
        <f t="shared" si="6"/>
        <v>2200</v>
      </c>
    </row>
    <row r="72" s="1" customFormat="1" ht="20.1" customHeight="1" spans="1:9">
      <c r="A72" s="4">
        <v>13</v>
      </c>
      <c r="B72" s="7" t="s">
        <v>103</v>
      </c>
      <c r="C72" s="7" t="s">
        <v>89</v>
      </c>
      <c r="D72" s="7">
        <v>1</v>
      </c>
      <c r="E72" s="7">
        <v>6000</v>
      </c>
      <c r="F72" s="7">
        <f t="shared" si="5"/>
        <v>6000</v>
      </c>
      <c r="G72" s="7">
        <v>4</v>
      </c>
      <c r="H72" s="13">
        <f t="shared" si="3"/>
        <v>125</v>
      </c>
      <c r="I72" s="13">
        <f t="shared" si="6"/>
        <v>2000</v>
      </c>
    </row>
    <row r="73" s="1" customFormat="1" ht="29.1" customHeight="1" spans="1:9">
      <c r="A73" s="40" t="s">
        <v>17</v>
      </c>
      <c r="B73" s="40"/>
      <c r="C73" s="40"/>
      <c r="D73" s="40"/>
      <c r="E73" s="40"/>
      <c r="F73" s="40"/>
      <c r="G73" s="40"/>
      <c r="H73" s="41">
        <f>SUM(H60:H72)</f>
        <v>2832.29166666667</v>
      </c>
      <c r="I73" s="75">
        <f>SUM(I60:I72)</f>
        <v>42862.5</v>
      </c>
    </row>
    <row r="74" s="1" customFormat="1" ht="18.75" spans="1:1">
      <c r="A74" s="42"/>
    </row>
    <row r="75" s="1" customFormat="1" ht="27" customHeight="1" spans="1:8">
      <c r="A75" s="20" t="s">
        <v>104</v>
      </c>
      <c r="B75" s="20"/>
      <c r="C75" s="20"/>
      <c r="D75" s="20"/>
      <c r="E75" s="20"/>
      <c r="F75" s="20"/>
      <c r="G75" s="20"/>
      <c r="H75" s="20"/>
    </row>
    <row r="76" s="1" customFormat="1" ht="27" customHeight="1" spans="1:8">
      <c r="A76" s="43" t="s">
        <v>1</v>
      </c>
      <c r="B76" s="43" t="s">
        <v>83</v>
      </c>
      <c r="C76" s="44" t="s">
        <v>105</v>
      </c>
      <c r="D76" s="43" t="s">
        <v>38</v>
      </c>
      <c r="E76" s="45" t="s">
        <v>85</v>
      </c>
      <c r="F76" s="43" t="s">
        <v>106</v>
      </c>
      <c r="G76" s="46" t="s">
        <v>3</v>
      </c>
      <c r="H76" s="43" t="s">
        <v>4</v>
      </c>
    </row>
    <row r="77" s="1" customFormat="1" ht="18.95" customHeight="1" spans="1:8">
      <c r="A77" s="47">
        <v>1</v>
      </c>
      <c r="B77" s="5" t="s">
        <v>107</v>
      </c>
      <c r="C77" s="48" t="s">
        <v>108</v>
      </c>
      <c r="D77" s="5" t="s">
        <v>51</v>
      </c>
      <c r="E77" s="49">
        <v>310</v>
      </c>
      <c r="F77" s="5">
        <v>8</v>
      </c>
      <c r="G77" s="50">
        <f t="shared" ref="G77:G102" si="7">E77*F77</f>
        <v>2480</v>
      </c>
      <c r="H77" s="51">
        <f t="shared" ref="H77:H103" si="8">G77*12</f>
        <v>29760</v>
      </c>
    </row>
    <row r="78" s="1" customFormat="1" ht="18.95" customHeight="1" spans="1:8">
      <c r="A78" s="47">
        <v>2</v>
      </c>
      <c r="B78" s="5" t="s">
        <v>109</v>
      </c>
      <c r="C78" s="48" t="s">
        <v>108</v>
      </c>
      <c r="D78" s="5" t="s">
        <v>51</v>
      </c>
      <c r="E78" s="49">
        <v>220</v>
      </c>
      <c r="F78" s="5">
        <v>0</v>
      </c>
      <c r="G78" s="50">
        <f t="shared" si="7"/>
        <v>0</v>
      </c>
      <c r="H78" s="51">
        <f t="shared" si="8"/>
        <v>0</v>
      </c>
    </row>
    <row r="79" s="1" customFormat="1" ht="18.95" customHeight="1" spans="1:8">
      <c r="A79" s="47">
        <v>3</v>
      </c>
      <c r="B79" s="5" t="s">
        <v>110</v>
      </c>
      <c r="C79" s="52" t="s">
        <v>111</v>
      </c>
      <c r="D79" s="5" t="s">
        <v>51</v>
      </c>
      <c r="E79" s="49">
        <v>370</v>
      </c>
      <c r="F79" s="5">
        <v>2</v>
      </c>
      <c r="G79" s="50">
        <f t="shared" si="7"/>
        <v>740</v>
      </c>
      <c r="H79" s="51">
        <f t="shared" si="8"/>
        <v>8880</v>
      </c>
    </row>
    <row r="80" s="1" customFormat="1" ht="18.95" customHeight="1" spans="1:8">
      <c r="A80" s="47">
        <v>4</v>
      </c>
      <c r="B80" s="5" t="s">
        <v>112</v>
      </c>
      <c r="C80" s="52" t="s">
        <v>113</v>
      </c>
      <c r="D80" s="5" t="s">
        <v>77</v>
      </c>
      <c r="E80" s="49">
        <v>10</v>
      </c>
      <c r="F80" s="5">
        <v>20</v>
      </c>
      <c r="G80" s="50">
        <f t="shared" si="7"/>
        <v>200</v>
      </c>
      <c r="H80" s="51">
        <f t="shared" si="8"/>
        <v>2400</v>
      </c>
    </row>
    <row r="81" s="1" customFormat="1" ht="21.95" customHeight="1" spans="1:8">
      <c r="A81" s="47">
        <v>5</v>
      </c>
      <c r="B81" s="5" t="s">
        <v>114</v>
      </c>
      <c r="C81" s="52" t="s">
        <v>115</v>
      </c>
      <c r="D81" s="53" t="s">
        <v>116</v>
      </c>
      <c r="E81" s="54">
        <v>3.8</v>
      </c>
      <c r="F81" s="53">
        <v>90</v>
      </c>
      <c r="G81" s="50">
        <f t="shared" si="7"/>
        <v>342</v>
      </c>
      <c r="H81" s="51">
        <f t="shared" si="8"/>
        <v>4104</v>
      </c>
    </row>
    <row r="82" s="1" customFormat="1" ht="21.95" customHeight="1" spans="1:8">
      <c r="A82" s="47">
        <v>6</v>
      </c>
      <c r="B82" s="5" t="s">
        <v>117</v>
      </c>
      <c r="C82" s="48" t="s">
        <v>118</v>
      </c>
      <c r="D82" s="5" t="s">
        <v>95</v>
      </c>
      <c r="E82" s="49">
        <v>83</v>
      </c>
      <c r="F82" s="5">
        <v>2</v>
      </c>
      <c r="G82" s="50">
        <f t="shared" si="7"/>
        <v>166</v>
      </c>
      <c r="H82" s="51">
        <f t="shared" si="8"/>
        <v>1992</v>
      </c>
    </row>
    <row r="83" s="1" customFormat="1" ht="24.95" customHeight="1" spans="1:8">
      <c r="A83" s="47">
        <v>7</v>
      </c>
      <c r="B83" s="5" t="s">
        <v>119</v>
      </c>
      <c r="C83" s="52" t="s">
        <v>120</v>
      </c>
      <c r="D83" s="5" t="s">
        <v>65</v>
      </c>
      <c r="E83" s="49">
        <v>3</v>
      </c>
      <c r="F83" s="5">
        <v>20</v>
      </c>
      <c r="G83" s="50">
        <f t="shared" si="7"/>
        <v>60</v>
      </c>
      <c r="H83" s="51">
        <f t="shared" si="8"/>
        <v>720</v>
      </c>
    </row>
    <row r="84" s="1" customFormat="1" ht="24" customHeight="1" spans="1:8">
      <c r="A84" s="47">
        <v>8</v>
      </c>
      <c r="B84" s="5" t="s">
        <v>121</v>
      </c>
      <c r="C84" s="48" t="s">
        <v>122</v>
      </c>
      <c r="D84" s="5" t="s">
        <v>123</v>
      </c>
      <c r="E84" s="49">
        <v>2</v>
      </c>
      <c r="F84" s="5">
        <v>100</v>
      </c>
      <c r="G84" s="50">
        <f t="shared" si="7"/>
        <v>200</v>
      </c>
      <c r="H84" s="51">
        <f t="shared" si="8"/>
        <v>2400</v>
      </c>
    </row>
    <row r="85" s="1" customFormat="1" ht="23.1" customHeight="1" spans="1:8">
      <c r="A85" s="47">
        <v>9</v>
      </c>
      <c r="B85" s="5" t="s">
        <v>124</v>
      </c>
      <c r="C85" s="52" t="s">
        <v>125</v>
      </c>
      <c r="D85" s="5" t="s">
        <v>123</v>
      </c>
      <c r="E85" s="49">
        <v>1.5</v>
      </c>
      <c r="F85" s="5">
        <v>200</v>
      </c>
      <c r="G85" s="50">
        <f t="shared" si="7"/>
        <v>300</v>
      </c>
      <c r="H85" s="51">
        <f t="shared" si="8"/>
        <v>3600</v>
      </c>
    </row>
    <row r="86" s="1" customFormat="1" ht="18.95" customHeight="1" spans="1:8">
      <c r="A86" s="47">
        <v>10</v>
      </c>
      <c r="B86" s="5" t="s">
        <v>126</v>
      </c>
      <c r="C86" s="52"/>
      <c r="D86" s="5" t="s">
        <v>65</v>
      </c>
      <c r="E86" s="49">
        <v>6</v>
      </c>
      <c r="F86" s="5">
        <v>10</v>
      </c>
      <c r="G86" s="50">
        <f t="shared" si="7"/>
        <v>60</v>
      </c>
      <c r="H86" s="51">
        <f t="shared" si="8"/>
        <v>720</v>
      </c>
    </row>
    <row r="87" s="1" customFormat="1" ht="18.95" customHeight="1" spans="1:8">
      <c r="A87" s="47">
        <v>11</v>
      </c>
      <c r="B87" s="5" t="s">
        <v>127</v>
      </c>
      <c r="C87" s="52"/>
      <c r="D87" s="5" t="s">
        <v>65</v>
      </c>
      <c r="E87" s="49">
        <v>15</v>
      </c>
      <c r="F87" s="5">
        <v>2</v>
      </c>
      <c r="G87" s="50">
        <f t="shared" si="7"/>
        <v>30</v>
      </c>
      <c r="H87" s="51">
        <f t="shared" si="8"/>
        <v>360</v>
      </c>
    </row>
    <row r="88" s="1" customFormat="1" ht="18.95" customHeight="1" spans="1:8">
      <c r="A88" s="47">
        <v>12</v>
      </c>
      <c r="B88" s="5" t="s">
        <v>128</v>
      </c>
      <c r="C88" s="52"/>
      <c r="D88" s="5" t="s">
        <v>65</v>
      </c>
      <c r="E88" s="49">
        <v>8</v>
      </c>
      <c r="F88" s="5">
        <v>2</v>
      </c>
      <c r="G88" s="50">
        <f t="shared" si="7"/>
        <v>16</v>
      </c>
      <c r="H88" s="51">
        <f t="shared" si="8"/>
        <v>192</v>
      </c>
    </row>
    <row r="89" s="1" customFormat="1" ht="18.95" customHeight="1" spans="1:8">
      <c r="A89" s="47">
        <v>13</v>
      </c>
      <c r="B89" s="5" t="s">
        <v>129</v>
      </c>
      <c r="C89" s="52"/>
      <c r="D89" s="51" t="s">
        <v>63</v>
      </c>
      <c r="E89" s="55">
        <v>10</v>
      </c>
      <c r="F89" s="56">
        <v>45</v>
      </c>
      <c r="G89" s="50">
        <f t="shared" si="7"/>
        <v>450</v>
      </c>
      <c r="H89" s="51">
        <f t="shared" si="8"/>
        <v>5400</v>
      </c>
    </row>
    <row r="90" s="1" customFormat="1" ht="18.95" customHeight="1" spans="1:8">
      <c r="A90" s="47">
        <v>14</v>
      </c>
      <c r="B90" s="5" t="s">
        <v>130</v>
      </c>
      <c r="C90" s="52"/>
      <c r="D90" s="5" t="s">
        <v>63</v>
      </c>
      <c r="E90" s="49">
        <v>5</v>
      </c>
      <c r="F90" s="5">
        <v>45</v>
      </c>
      <c r="G90" s="50">
        <f t="shared" si="7"/>
        <v>225</v>
      </c>
      <c r="H90" s="51">
        <f t="shared" si="8"/>
        <v>2700</v>
      </c>
    </row>
    <row r="91" s="1" customFormat="1" ht="18.95" customHeight="1" spans="1:8">
      <c r="A91" s="47">
        <v>15</v>
      </c>
      <c r="B91" s="5" t="s">
        <v>131</v>
      </c>
      <c r="C91" s="52" t="s">
        <v>132</v>
      </c>
      <c r="D91" s="57" t="s">
        <v>69</v>
      </c>
      <c r="E91" s="58">
        <v>5</v>
      </c>
      <c r="F91" s="57">
        <v>90</v>
      </c>
      <c r="G91" s="50">
        <f t="shared" si="7"/>
        <v>450</v>
      </c>
      <c r="H91" s="51">
        <f t="shared" si="8"/>
        <v>5400</v>
      </c>
    </row>
    <row r="92" s="1" customFormat="1" ht="24.95" customHeight="1" spans="1:8">
      <c r="A92" s="47">
        <v>16</v>
      </c>
      <c r="B92" s="5" t="s">
        <v>133</v>
      </c>
      <c r="C92" s="52" t="s">
        <v>134</v>
      </c>
      <c r="D92" s="57" t="s">
        <v>135</v>
      </c>
      <c r="E92" s="55">
        <v>95</v>
      </c>
      <c r="F92" s="57">
        <v>2</v>
      </c>
      <c r="G92" s="50">
        <f t="shared" si="7"/>
        <v>190</v>
      </c>
      <c r="H92" s="51">
        <f t="shared" si="8"/>
        <v>2280</v>
      </c>
    </row>
    <row r="93" s="1" customFormat="1" ht="36" customHeight="1" spans="1:8">
      <c r="A93" s="47">
        <v>17</v>
      </c>
      <c r="B93" s="59" t="s">
        <v>136</v>
      </c>
      <c r="C93" s="60" t="s">
        <v>137</v>
      </c>
      <c r="D93" s="61" t="s">
        <v>69</v>
      </c>
      <c r="E93" s="62">
        <v>60</v>
      </c>
      <c r="F93" s="61">
        <v>1</v>
      </c>
      <c r="G93" s="63">
        <f t="shared" si="7"/>
        <v>60</v>
      </c>
      <c r="H93" s="64">
        <f t="shared" si="8"/>
        <v>720</v>
      </c>
    </row>
    <row r="94" s="1" customFormat="1" ht="36.95" customHeight="1" spans="1:8">
      <c r="A94" s="47">
        <v>18</v>
      </c>
      <c r="B94" s="59" t="s">
        <v>138</v>
      </c>
      <c r="C94" s="60"/>
      <c r="D94" s="61" t="s">
        <v>69</v>
      </c>
      <c r="E94" s="62">
        <v>65</v>
      </c>
      <c r="F94" s="61">
        <v>1</v>
      </c>
      <c r="G94" s="63">
        <f t="shared" si="7"/>
        <v>65</v>
      </c>
      <c r="H94" s="64">
        <f t="shared" si="8"/>
        <v>780</v>
      </c>
    </row>
    <row r="95" s="1" customFormat="1" ht="18.95" customHeight="1" spans="1:8">
      <c r="A95" s="47">
        <v>19</v>
      </c>
      <c r="B95" s="59" t="s">
        <v>139</v>
      </c>
      <c r="C95" s="60"/>
      <c r="D95" s="61" t="s">
        <v>69</v>
      </c>
      <c r="E95" s="62">
        <v>90</v>
      </c>
      <c r="F95" s="61">
        <v>1</v>
      </c>
      <c r="G95" s="63">
        <f t="shared" si="7"/>
        <v>90</v>
      </c>
      <c r="H95" s="64">
        <f t="shared" si="8"/>
        <v>1080</v>
      </c>
    </row>
    <row r="96" s="1" customFormat="1" ht="18.95" customHeight="1" spans="1:8">
      <c r="A96" s="47">
        <v>20</v>
      </c>
      <c r="B96" s="65" t="s">
        <v>140</v>
      </c>
      <c r="C96" s="66" t="s">
        <v>141</v>
      </c>
      <c r="D96" s="67" t="s">
        <v>135</v>
      </c>
      <c r="E96" s="68">
        <v>180</v>
      </c>
      <c r="F96" s="67">
        <v>2</v>
      </c>
      <c r="G96" s="50">
        <f t="shared" si="7"/>
        <v>360</v>
      </c>
      <c r="H96" s="51">
        <f t="shared" si="8"/>
        <v>4320</v>
      </c>
    </row>
    <row r="97" s="1" customFormat="1" ht="29.1" customHeight="1" spans="1:8">
      <c r="A97" s="47">
        <v>21</v>
      </c>
      <c r="B97" s="65" t="s">
        <v>142</v>
      </c>
      <c r="C97" s="66" t="s">
        <v>143</v>
      </c>
      <c r="D97" s="69" t="s">
        <v>63</v>
      </c>
      <c r="E97" s="68">
        <v>11</v>
      </c>
      <c r="F97" s="70">
        <v>2</v>
      </c>
      <c r="G97" s="50">
        <f t="shared" si="7"/>
        <v>22</v>
      </c>
      <c r="H97" s="51">
        <f t="shared" si="8"/>
        <v>264</v>
      </c>
    </row>
    <row r="98" s="1" customFormat="1" ht="23.1" customHeight="1" spans="1:8">
      <c r="A98" s="47">
        <v>22</v>
      </c>
      <c r="B98" s="67" t="s">
        <v>144</v>
      </c>
      <c r="C98" s="66" t="s">
        <v>145</v>
      </c>
      <c r="D98" s="67" t="s">
        <v>77</v>
      </c>
      <c r="E98" s="68">
        <v>16</v>
      </c>
      <c r="F98" s="67">
        <v>2</v>
      </c>
      <c r="G98" s="50">
        <f t="shared" si="7"/>
        <v>32</v>
      </c>
      <c r="H98" s="51">
        <f t="shared" si="8"/>
        <v>384</v>
      </c>
    </row>
    <row r="99" s="1" customFormat="1" ht="24.95" customHeight="1" spans="1:8">
      <c r="A99" s="47">
        <v>23</v>
      </c>
      <c r="B99" s="65" t="s">
        <v>146</v>
      </c>
      <c r="C99" s="66" t="s">
        <v>145</v>
      </c>
      <c r="D99" s="67" t="s">
        <v>77</v>
      </c>
      <c r="E99" s="68">
        <v>20</v>
      </c>
      <c r="F99" s="67">
        <v>2</v>
      </c>
      <c r="G99" s="50">
        <f t="shared" si="7"/>
        <v>40</v>
      </c>
      <c r="H99" s="51">
        <f t="shared" si="8"/>
        <v>480</v>
      </c>
    </row>
    <row r="100" s="1" customFormat="1" ht="24.95" customHeight="1" spans="1:8">
      <c r="A100" s="47">
        <v>24</v>
      </c>
      <c r="B100" s="65" t="s">
        <v>147</v>
      </c>
      <c r="C100" s="66" t="s">
        <v>145</v>
      </c>
      <c r="D100" s="61" t="s">
        <v>148</v>
      </c>
      <c r="E100" s="62">
        <v>48</v>
      </c>
      <c r="F100" s="61">
        <v>2</v>
      </c>
      <c r="G100" s="50">
        <f t="shared" si="7"/>
        <v>96</v>
      </c>
      <c r="H100" s="51">
        <f t="shared" si="8"/>
        <v>1152</v>
      </c>
    </row>
    <row r="101" s="1" customFormat="1" ht="27" customHeight="1" spans="1:8">
      <c r="A101" s="47">
        <v>25</v>
      </c>
      <c r="B101" s="65" t="s">
        <v>149</v>
      </c>
      <c r="C101" s="66" t="s">
        <v>145</v>
      </c>
      <c r="D101" s="65" t="s">
        <v>77</v>
      </c>
      <c r="E101" s="68">
        <v>17</v>
      </c>
      <c r="F101" s="65">
        <v>270</v>
      </c>
      <c r="G101" s="50">
        <f t="shared" si="7"/>
        <v>4590</v>
      </c>
      <c r="H101" s="51">
        <f t="shared" si="8"/>
        <v>55080</v>
      </c>
    </row>
    <row r="102" s="1" customFormat="1" ht="24" customHeight="1" spans="1:8">
      <c r="A102" s="47">
        <v>26</v>
      </c>
      <c r="B102" s="65" t="s">
        <v>150</v>
      </c>
      <c r="C102" s="65"/>
      <c r="D102" s="69" t="s">
        <v>148</v>
      </c>
      <c r="E102" s="68">
        <v>120</v>
      </c>
      <c r="F102" s="70">
        <v>3</v>
      </c>
      <c r="G102" s="50">
        <f t="shared" si="7"/>
        <v>360</v>
      </c>
      <c r="H102" s="51">
        <f t="shared" si="8"/>
        <v>4320</v>
      </c>
    </row>
    <row r="103" s="1" customFormat="1" ht="24.95" customHeight="1" spans="1:8">
      <c r="A103" s="5" t="s">
        <v>151</v>
      </c>
      <c r="B103" s="51"/>
      <c r="C103" s="51"/>
      <c r="D103" s="51"/>
      <c r="E103" s="51"/>
      <c r="F103" s="51"/>
      <c r="G103" s="71">
        <f>SUM(G77:G102)</f>
        <v>11624</v>
      </c>
      <c r="H103" s="72">
        <f t="shared" si="8"/>
        <v>139488</v>
      </c>
    </row>
    <row r="105" s="1" customFormat="1" ht="41.1" customHeight="1" spans="1:8">
      <c r="A105" s="20" t="s">
        <v>152</v>
      </c>
      <c r="B105" s="20"/>
      <c r="C105" s="20"/>
      <c r="D105" s="20"/>
      <c r="E105" s="20"/>
      <c r="F105" s="20"/>
      <c r="G105" s="20"/>
      <c r="H105" s="73"/>
    </row>
    <row r="106" s="1" customFormat="1" ht="28.5" spans="1:7">
      <c r="A106" s="3" t="s">
        <v>1</v>
      </c>
      <c r="B106" s="3" t="s">
        <v>37</v>
      </c>
      <c r="C106" s="3" t="s">
        <v>38</v>
      </c>
      <c r="D106" s="4" t="s">
        <v>153</v>
      </c>
      <c r="E106" s="4" t="s">
        <v>40</v>
      </c>
      <c r="F106" s="3" t="s">
        <v>41</v>
      </c>
      <c r="G106" s="3" t="s">
        <v>42</v>
      </c>
    </row>
    <row r="107" s="1" customFormat="1" ht="21" customHeight="1" spans="1:7">
      <c r="A107" s="3">
        <v>1</v>
      </c>
      <c r="B107" s="5" t="s">
        <v>154</v>
      </c>
      <c r="C107" s="5" t="s">
        <v>65</v>
      </c>
      <c r="D107" s="5">
        <v>360</v>
      </c>
      <c r="E107" s="5">
        <v>10</v>
      </c>
      <c r="F107" s="6">
        <f t="shared" ref="F107:F118" si="9">D107*E107</f>
        <v>3600</v>
      </c>
      <c r="G107" s="5">
        <f t="shared" ref="G107:G118" si="10">INT(F107/12)</f>
        <v>300</v>
      </c>
    </row>
    <row r="108" s="1" customFormat="1" ht="21" customHeight="1" spans="1:7">
      <c r="A108" s="3">
        <v>2</v>
      </c>
      <c r="B108" s="5" t="s">
        <v>155</v>
      </c>
      <c r="C108" s="5" t="s">
        <v>95</v>
      </c>
      <c r="D108" s="5">
        <v>90</v>
      </c>
      <c r="E108" s="5">
        <v>10</v>
      </c>
      <c r="F108" s="6">
        <f t="shared" si="9"/>
        <v>900</v>
      </c>
      <c r="G108" s="5">
        <f t="shared" si="10"/>
        <v>75</v>
      </c>
    </row>
    <row r="109" s="1" customFormat="1" ht="21" customHeight="1" spans="1:7">
      <c r="A109" s="3">
        <v>5</v>
      </c>
      <c r="B109" s="5" t="s">
        <v>156</v>
      </c>
      <c r="C109" s="5" t="s">
        <v>65</v>
      </c>
      <c r="D109" s="5">
        <v>45</v>
      </c>
      <c r="E109" s="5">
        <v>8</v>
      </c>
      <c r="F109" s="6">
        <f t="shared" si="9"/>
        <v>360</v>
      </c>
      <c r="G109" s="5">
        <f t="shared" si="10"/>
        <v>30</v>
      </c>
    </row>
    <row r="110" s="1" customFormat="1" ht="21" customHeight="1" spans="1:7">
      <c r="A110" s="3">
        <v>6</v>
      </c>
      <c r="B110" s="5" t="s">
        <v>157</v>
      </c>
      <c r="C110" s="5" t="s">
        <v>95</v>
      </c>
      <c r="D110" s="5">
        <v>90</v>
      </c>
      <c r="E110" s="5">
        <v>30</v>
      </c>
      <c r="F110" s="6">
        <f t="shared" si="9"/>
        <v>2700</v>
      </c>
      <c r="G110" s="5">
        <f t="shared" si="10"/>
        <v>225</v>
      </c>
    </row>
    <row r="111" s="1" customFormat="1" ht="21" customHeight="1" spans="1:7">
      <c r="A111" s="3">
        <v>7</v>
      </c>
      <c r="B111" s="5" t="s">
        <v>158</v>
      </c>
      <c r="C111" s="5" t="s">
        <v>63</v>
      </c>
      <c r="D111" s="5">
        <v>180</v>
      </c>
      <c r="E111" s="5">
        <v>15</v>
      </c>
      <c r="F111" s="6">
        <f t="shared" si="9"/>
        <v>2700</v>
      </c>
      <c r="G111" s="5">
        <f t="shared" si="10"/>
        <v>225</v>
      </c>
    </row>
    <row r="112" s="1" customFormat="1" ht="21" customHeight="1" spans="1:7">
      <c r="A112" s="3">
        <v>8</v>
      </c>
      <c r="B112" s="5" t="s">
        <v>159</v>
      </c>
      <c r="C112" s="5" t="s">
        <v>63</v>
      </c>
      <c r="D112" s="5">
        <v>1620</v>
      </c>
      <c r="E112" s="5">
        <v>1</v>
      </c>
      <c r="F112" s="6">
        <f t="shared" si="9"/>
        <v>1620</v>
      </c>
      <c r="G112" s="5">
        <f t="shared" si="10"/>
        <v>135</v>
      </c>
    </row>
    <row r="113" s="1" customFormat="1" ht="21" customHeight="1" spans="1:7">
      <c r="A113" s="3">
        <v>10</v>
      </c>
      <c r="B113" s="5" t="s">
        <v>160</v>
      </c>
      <c r="C113" s="5" t="s">
        <v>63</v>
      </c>
      <c r="D113" s="5">
        <v>90</v>
      </c>
      <c r="E113" s="5">
        <v>8</v>
      </c>
      <c r="F113" s="6">
        <f t="shared" si="9"/>
        <v>720</v>
      </c>
      <c r="G113" s="5">
        <f t="shared" si="10"/>
        <v>60</v>
      </c>
    </row>
    <row r="114" s="1" customFormat="1" ht="21" customHeight="1" spans="1:7">
      <c r="A114" s="3">
        <v>11</v>
      </c>
      <c r="B114" s="5" t="s">
        <v>161</v>
      </c>
      <c r="C114" s="5" t="s">
        <v>63</v>
      </c>
      <c r="D114" s="5">
        <v>45</v>
      </c>
      <c r="E114" s="5">
        <v>10</v>
      </c>
      <c r="F114" s="6">
        <f t="shared" si="9"/>
        <v>450</v>
      </c>
      <c r="G114" s="5">
        <f t="shared" si="10"/>
        <v>37</v>
      </c>
    </row>
    <row r="115" s="1" customFormat="1" ht="21" customHeight="1" spans="1:7">
      <c r="A115" s="3">
        <v>14</v>
      </c>
      <c r="B115" s="5" t="s">
        <v>162</v>
      </c>
      <c r="C115" s="5" t="s">
        <v>63</v>
      </c>
      <c r="D115" s="5">
        <v>90</v>
      </c>
      <c r="E115" s="5">
        <v>4</v>
      </c>
      <c r="F115" s="6">
        <f t="shared" si="9"/>
        <v>360</v>
      </c>
      <c r="G115" s="5">
        <f t="shared" si="10"/>
        <v>30</v>
      </c>
    </row>
    <row r="116" s="1" customFormat="1" ht="21" customHeight="1" spans="1:7">
      <c r="A116" s="3">
        <v>15</v>
      </c>
      <c r="B116" s="74" t="s">
        <v>163</v>
      </c>
      <c r="C116" s="74" t="s">
        <v>65</v>
      </c>
      <c r="D116" s="74">
        <v>10</v>
      </c>
      <c r="E116" s="74">
        <v>40</v>
      </c>
      <c r="F116" s="6">
        <f t="shared" si="9"/>
        <v>400</v>
      </c>
      <c r="G116" s="5">
        <f t="shared" si="10"/>
        <v>33</v>
      </c>
    </row>
    <row r="117" s="1" customFormat="1" ht="21" customHeight="1" spans="1:7">
      <c r="A117" s="3">
        <v>16</v>
      </c>
      <c r="B117" s="74" t="s">
        <v>164</v>
      </c>
      <c r="C117" s="74" t="s">
        <v>65</v>
      </c>
      <c r="D117" s="74">
        <v>20</v>
      </c>
      <c r="E117" s="74">
        <v>20</v>
      </c>
      <c r="F117" s="6">
        <f t="shared" si="9"/>
        <v>400</v>
      </c>
      <c r="G117" s="5">
        <f t="shared" si="10"/>
        <v>33</v>
      </c>
    </row>
    <row r="118" s="1" customFormat="1" ht="21" customHeight="1" spans="1:7">
      <c r="A118" s="3">
        <v>17</v>
      </c>
      <c r="B118" s="5" t="s">
        <v>165</v>
      </c>
      <c r="C118" s="5" t="s">
        <v>63</v>
      </c>
      <c r="D118" s="5">
        <v>90</v>
      </c>
      <c r="E118" s="5">
        <v>10</v>
      </c>
      <c r="F118" s="6">
        <f t="shared" si="9"/>
        <v>900</v>
      </c>
      <c r="G118" s="5">
        <f t="shared" si="10"/>
        <v>75</v>
      </c>
    </row>
    <row r="119" s="1" customFormat="1" ht="21" customHeight="1" spans="1:7">
      <c r="A119" s="9" t="s">
        <v>17</v>
      </c>
      <c r="B119" s="9"/>
      <c r="C119" s="9"/>
      <c r="D119" s="9"/>
      <c r="E119" s="9"/>
      <c r="F119" s="10">
        <f>SUM(F107:F118)</f>
        <v>15110</v>
      </c>
      <c r="G119" s="11">
        <f>SUM(G107:G118)</f>
        <v>1258</v>
      </c>
    </row>
  </sheetData>
  <mergeCells count="21">
    <mergeCell ref="A1:E1"/>
    <mergeCell ref="A15:I15"/>
    <mergeCell ref="D22:H22"/>
    <mergeCell ref="C23:H23"/>
    <mergeCell ref="A25:H25"/>
    <mergeCell ref="A26:H26"/>
    <mergeCell ref="A56:E56"/>
    <mergeCell ref="A58:I58"/>
    <mergeCell ref="A73:G73"/>
    <mergeCell ref="A75:H75"/>
    <mergeCell ref="B102:C102"/>
    <mergeCell ref="A103:F103"/>
    <mergeCell ref="A105:G105"/>
    <mergeCell ref="A119:E119"/>
    <mergeCell ref="A27:A28"/>
    <mergeCell ref="B27:B28"/>
    <mergeCell ref="C27:C28"/>
    <mergeCell ref="E27:E28"/>
    <mergeCell ref="F27:F28"/>
    <mergeCell ref="G27:G28"/>
    <mergeCell ref="H27:H28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workbookViewId="0">
      <selection activeCell="L8" sqref="L8"/>
    </sheetView>
  </sheetViews>
  <sheetFormatPr defaultColWidth="9" defaultRowHeight="13.5" outlineLevelRow="7" outlineLevelCol="6"/>
  <sheetData>
    <row r="1" ht="14.25" spans="1:7">
      <c r="A1" s="2" t="s">
        <v>166</v>
      </c>
      <c r="B1" s="2"/>
      <c r="C1" s="2"/>
      <c r="D1" s="2"/>
      <c r="E1" s="2"/>
      <c r="F1" s="2"/>
      <c r="G1" s="2"/>
    </row>
    <row r="2" ht="14.25" spans="1:7">
      <c r="A2" s="3" t="s">
        <v>1</v>
      </c>
      <c r="B2" s="3" t="s">
        <v>37</v>
      </c>
      <c r="C2" s="3" t="s">
        <v>38</v>
      </c>
      <c r="D2" s="4" t="s">
        <v>167</v>
      </c>
      <c r="E2" s="4" t="s">
        <v>85</v>
      </c>
      <c r="F2" s="3" t="s">
        <v>168</v>
      </c>
      <c r="G2" s="3" t="s">
        <v>5</v>
      </c>
    </row>
    <row r="3" ht="71.25" spans="1:7">
      <c r="A3" s="3">
        <v>1</v>
      </c>
      <c r="B3" s="5" t="s">
        <v>169</v>
      </c>
      <c r="C3" s="5" t="s">
        <v>170</v>
      </c>
      <c r="D3" s="5">
        <v>12000</v>
      </c>
      <c r="E3" s="5">
        <v>4</v>
      </c>
      <c r="F3" s="6">
        <f>E3*D3</f>
        <v>48000</v>
      </c>
      <c r="G3" s="7" t="s">
        <v>171</v>
      </c>
    </row>
    <row r="4" ht="114" spans="1:7">
      <c r="A4" s="3">
        <v>2</v>
      </c>
      <c r="B4" s="7" t="s">
        <v>172</v>
      </c>
      <c r="C4" s="5" t="s">
        <v>170</v>
      </c>
      <c r="D4" s="5">
        <v>9100</v>
      </c>
      <c r="E4" s="5">
        <v>11</v>
      </c>
      <c r="F4" s="6">
        <f>E4*D4</f>
        <v>100100</v>
      </c>
      <c r="G4" s="7" t="s">
        <v>173</v>
      </c>
    </row>
    <row r="5" ht="14.25" spans="1:7">
      <c r="A5" s="8" t="s">
        <v>17</v>
      </c>
      <c r="B5" s="9" t="s">
        <v>174</v>
      </c>
      <c r="C5" s="9"/>
      <c r="D5" s="9"/>
      <c r="E5" s="9"/>
      <c r="F5" s="10">
        <f>SUM(F3:F4)</f>
        <v>148100</v>
      </c>
      <c r="G5" s="11"/>
    </row>
    <row r="8" s="1" customFormat="1" ht="105" customHeight="1" spans="1:5">
      <c r="A8" s="4">
        <v>6</v>
      </c>
      <c r="B8" s="12" t="s">
        <v>175</v>
      </c>
      <c r="C8" s="13">
        <f>Sheet2!F5</f>
        <v>148100</v>
      </c>
      <c r="D8" s="13">
        <f>C8</f>
        <v>148100</v>
      </c>
      <c r="E8" s="7" t="s">
        <v>176</v>
      </c>
    </row>
  </sheetData>
  <mergeCells count="2">
    <mergeCell ref="A1:G1"/>
    <mergeCell ref="B5:E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吉利</cp:lastModifiedBy>
  <dcterms:created xsi:type="dcterms:W3CDTF">2019-03-18T02:54:00Z</dcterms:created>
  <dcterms:modified xsi:type="dcterms:W3CDTF">2019-03-29T07:20:35Z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</Properties>
</file>